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02"/>
  <workbookPr/>
  <mc:AlternateContent xmlns:mc="http://schemas.openxmlformats.org/markup-compatibility/2006">
    <mc:Choice Requires="x15">
      <x15ac:absPath xmlns:x15ac="http://schemas.microsoft.com/office/spreadsheetml/2010/11/ac" url="C:\Users\L1Suarez\Documents\DIR PLANEACION SECTORIAL\DERECHOS DE PETICION\Proposicion 1394 - 2025\"/>
    </mc:Choice>
  </mc:AlternateContent>
  <xr:revisionPtr revIDLastSave="3" documentId="13_ncr:1_{2363B405-BD6D-41CD-A602-BF5827CFCA86}" xr6:coauthVersionLast="47" xr6:coauthVersionMax="47" xr10:uidLastSave="{648AF81F-F59B-48D4-86BE-623CA8C81099}"/>
  <bookViews>
    <workbookView xWindow="-120" yWindow="-120" windowWidth="29040" windowHeight="15840" xr2:uid="{068B8B61-AB6B-45D6-A8D2-3620CA770F47}"/>
  </bookViews>
  <sheets>
    <sheet name="pregunta 1" sheetId="1" r:id="rId1"/>
  </sheets>
  <definedNames>
    <definedName name="_xlnm._FilterDatabase" localSheetId="0" hidden="1">'pregunta 1'!$A$4:$Q$40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 i="1" l="1"/>
  <c r="M8" i="1"/>
  <c r="M36" i="1"/>
  <c r="M34" i="1"/>
  <c r="M32" i="1"/>
  <c r="M29" i="1"/>
  <c r="M28" i="1"/>
  <c r="M25" i="1"/>
  <c r="M22" i="1"/>
  <c r="M20" i="1"/>
  <c r="M19" i="1"/>
  <c r="M18" i="1"/>
  <c r="M17" i="1"/>
  <c r="M16" i="1"/>
  <c r="M15" i="1"/>
  <c r="M13" i="1"/>
  <c r="M12" i="1"/>
  <c r="M11" i="1"/>
  <c r="I27" i="1"/>
  <c r="J27" i="1"/>
  <c r="K27" i="1"/>
  <c r="H27" i="1"/>
  <c r="K35" i="1" l="1"/>
  <c r="J35" i="1"/>
  <c r="I35" i="1"/>
  <c r="H35" i="1"/>
  <c r="K33" i="1"/>
  <c r="J33" i="1"/>
  <c r="I33" i="1"/>
  <c r="H33" i="1"/>
  <c r="K31" i="1"/>
  <c r="J31" i="1"/>
  <c r="I31" i="1"/>
  <c r="H31" i="1"/>
  <c r="K26" i="1"/>
  <c r="J26" i="1"/>
  <c r="I26" i="1"/>
  <c r="H26" i="1"/>
  <c r="K24" i="1"/>
  <c r="J24" i="1"/>
  <c r="J23" i="1" s="1"/>
  <c r="I24" i="1"/>
  <c r="I23" i="1" s="1"/>
  <c r="K21" i="1"/>
  <c r="J21" i="1"/>
  <c r="I21" i="1"/>
  <c r="H21" i="1"/>
  <c r="K7" i="1"/>
  <c r="J7" i="1"/>
  <c r="I7" i="1"/>
  <c r="H7" i="1"/>
  <c r="K5" i="1"/>
  <c r="J5" i="1"/>
  <c r="I5" i="1"/>
  <c r="H5" i="1"/>
  <c r="K23" i="1" l="1"/>
  <c r="H30" i="1"/>
  <c r="H4" i="1"/>
  <c r="H24" i="1"/>
  <c r="H23" i="1" s="1"/>
  <c r="I14" i="1"/>
  <c r="H14" i="1"/>
  <c r="H10" i="1"/>
  <c r="I10" i="1"/>
  <c r="J10" i="1"/>
  <c r="J14" i="1"/>
  <c r="K10" i="1"/>
  <c r="K14" i="1"/>
  <c r="K30" i="1"/>
  <c r="J30" i="1"/>
  <c r="I30" i="1"/>
  <c r="I4" i="1"/>
  <c r="J4" i="1"/>
  <c r="K4" i="1"/>
  <c r="H9" i="1" l="1"/>
  <c r="H37" i="1" s="1"/>
  <c r="H40" i="1" s="1"/>
  <c r="K9" i="1"/>
  <c r="I9" i="1"/>
  <c r="I37" i="1" s="1"/>
  <c r="J9" i="1"/>
  <c r="J37" i="1" s="1"/>
  <c r="J40" i="1" s="1"/>
  <c r="I40" i="1" l="1"/>
  <c r="L6" i="1"/>
  <c r="L18" i="1"/>
  <c r="L19" i="1"/>
  <c r="L17" i="1"/>
  <c r="L8" i="1"/>
  <c r="L20" i="1"/>
  <c r="L32" i="1"/>
  <c r="L29" i="1"/>
  <c r="L22" i="1"/>
  <c r="L34" i="1"/>
  <c r="L11" i="1"/>
  <c r="L12" i="1"/>
  <c r="L36" i="1"/>
  <c r="L28" i="1"/>
  <c r="L13" i="1"/>
  <c r="L25" i="1"/>
  <c r="L16" i="1"/>
  <c r="L15" i="1"/>
  <c r="L27" i="1"/>
  <c r="L26" i="1"/>
  <c r="L5" i="1"/>
  <c r="L24" i="1"/>
  <c r="L33" i="1"/>
  <c r="L31" i="1"/>
  <c r="L35" i="1"/>
  <c r="L7" i="1"/>
  <c r="L21" i="1"/>
  <c r="L23" i="1"/>
  <c r="L9" i="1"/>
  <c r="L30" i="1"/>
  <c r="L10" i="1"/>
  <c r="L14" i="1"/>
  <c r="K37" i="1"/>
  <c r="L37" i="1" s="1"/>
  <c r="K40" i="1" l="1"/>
</calcChain>
</file>

<file path=xl/sharedStrings.xml><?xml version="1.0" encoding="utf-8"?>
<sst xmlns="http://schemas.openxmlformats.org/spreadsheetml/2006/main" count="61" uniqueCount="56">
  <si>
    <t xml:space="preserve">DETALLE EJECUCIÓN CON CORTE A 31 DE OCTUBRE 2025  </t>
  </si>
  <si>
    <t>Fondo Financiero Distrital de Salud</t>
  </si>
  <si>
    <t>Objetivo Estratégico/ Programa/ Proyecto</t>
  </si>
  <si>
    <t>Nº PROYECTO SPLAN</t>
  </si>
  <si>
    <t>PRESUPUESTO INICIAL</t>
  </si>
  <si>
    <t>PRESUPUESTO VIGENTE</t>
  </si>
  <si>
    <t>COMPROMISOS ACUMULADOS</t>
  </si>
  <si>
    <t>GIROS  ACUMULADOS</t>
  </si>
  <si>
    <t>1 - Bogotá avanza en su seguridad</t>
  </si>
  <si>
    <t>% EJECUCIÓN</t>
  </si>
  <si>
    <t>variación</t>
  </si>
  <si>
    <t>Descripción</t>
  </si>
  <si>
    <t>2 - Cero tolerancia a las violencias contra las mujeres y basadas en género</t>
  </si>
  <si>
    <t>8147 - Implementación de acciones del sector salud para la prevención y atención de diferentes formas de violencia intrafamiliar y de género a través de un plan de acción Bogotá D.C.</t>
  </si>
  <si>
    <t>reorganización entre los proyectos de inversión de la subsecretaria de salud pública con el fin de subsanar las necesidades requeridas entre su proyectos de los recursos asignados</t>
  </si>
  <si>
    <t>6 - Movilidad segura e inclusiva</t>
  </si>
  <si>
    <t>8143 - Implementación de intervenciones colectivas que promuevan conductas de cuidado priorizando la movilidad segura y saludable. Bogotá D.C.</t>
  </si>
  <si>
    <t>2 - Bogotá confía en su bien-estar</t>
  </si>
  <si>
    <t>10 - Salud Pública Integrada e Integral</t>
  </si>
  <si>
    <t>8119 - Implementación de Salud Digital para Bogotá D.C.</t>
  </si>
  <si>
    <t xml:space="preserve">Entrega recursos para fortalecimiento de las subredes integradas de servicios de salud </t>
  </si>
  <si>
    <t>8127 - Transformación de la Participación social para el Bien-Estar Bogotá D.C</t>
  </si>
  <si>
    <t>8141 - Fortalecimiento de la Gobernanza y Gobernabilidad de la Salud Pública en el marco de la atención primaria social Bogotá D.C.</t>
  </si>
  <si>
    <t xml:space="preserve">reorganización entre los proyectos de inversión de la subsecretaria de salud pública con el fin de subsanar las necesidades requeridas entre su proyectos de los recursos asignados, mas el trasladado requerido para el pago de la indexacion de Bogota bio </t>
  </si>
  <si>
    <t>11 - Salud con calidad y en el territorio</t>
  </si>
  <si>
    <t>7919 - Generación de capacidades para la creación del centro de desarrollo tecnológico de producción de biológicos. Bogotá</t>
  </si>
  <si>
    <t>Recibe traslado más el trasladado del proyecto de inversiones 8441 para requerido para el pago de la indexación de Bogotá Bio</t>
  </si>
  <si>
    <t>8105 - Fortalecimiento de la Red Integrada de Servicios de Salud y Capital Salud Bogotá D.C.</t>
  </si>
  <si>
    <t>Recibe recursos para el fortalecimiento de las subredes integrales de servicios de salud</t>
  </si>
  <si>
    <t>8113 - Implementación del Modelo de salud centrado en atención primaria social para el bienestar de la población Bogotá D.C.</t>
  </si>
  <si>
    <t xml:space="preserve">Dado que no fue posible constituir los procesos en curos se trasladan los recursos para fortalecimiento en calidad de préstamo con carácter devolutivo en el cierre de la vigencia 2025 y se realizo traslado de devolución de los recursos a los proyectos de inversión origen de los recursos </t>
  </si>
  <si>
    <t>8124 - Implementación Aseguramiento y prestación integral de servicios de salud Bogotá D.C.</t>
  </si>
  <si>
    <t>Dado que no fue posible constituir los procesos en curos se trasladan los recursos para fortalecimiento en calidad de préstamo con carácter devolutivo en el cierre de la vigencia 2025 y se realizo traslado de devolución de los recursos a los proyectos de inversión origen de los recursos, esto mas las adicion del sistema general de participacion</t>
  </si>
  <si>
    <t>8140 - Fortalecimiento para el acceso a los servicios de salud con calidad en la población Bogotá D.C.</t>
  </si>
  <si>
    <t>realiza traslado al proyecto de inversión 8105 para el fortalecimiento de las subredes integradas de servicios de salud</t>
  </si>
  <si>
    <t>8149 - Mejoramiento del sistema de Emergencias Médicas en el nuevo Modelo de atención en salud más Bien-estar Bogotá D.C.</t>
  </si>
  <si>
    <t>13 - Bogotá, un territorio de paz y reconciliación en donde todos puedan volver a empezar</t>
  </si>
  <si>
    <t>8145 - Implementación de procesos de atención psicosocial en las diferentes modalidades para la población víctima de conflicto armado. Bogotá D.C</t>
  </si>
  <si>
    <t>3 - Bogotá confía en su potencial</t>
  </si>
  <si>
    <t>18 - Ciencia, tecnología e innovación-CTel para desarrollar nuestro potencial y promover el de nuestros vecinos regionales</t>
  </si>
  <si>
    <t>8069 - Fortalecimiento del ecosistema de CTeI para la salud pública de Bogotá D.C.</t>
  </si>
  <si>
    <t>4 - Bogotá ordena su territorio y avanza en su acción climática</t>
  </si>
  <si>
    <t>30 - Atención del déficit social para un hábitat digno</t>
  </si>
  <si>
    <t>7790 - Fortalecimiento de la infraestructura y dotación del sector salud Bogotá</t>
  </si>
  <si>
    <t xml:space="preserve">De la desmarcacion de la vigencia futura para la construcción y dotación del hospital de Engativá se trasladaron recursos para infraestructura hospitalaria </t>
  </si>
  <si>
    <t>7914 - Construcción y mejora de la capacidad instalada UMHES Cll 80 para fortalecer servicios de salud integral implementando la central de Emergencias  y Urgencias al gran parque hospitalario de Engativá - APP ENGATIVA</t>
  </si>
  <si>
    <t>Se realizo la desmarcacion de la vigencia futura para la construcción y dotación del hospital de Engativá, dado que no se dio el proceso contractual feneció la vigencia futura y se procede a desmarcar los recursos y se trasladaron para fortalecimiento e infraestructura hospitalaria</t>
  </si>
  <si>
    <t>5 - Bogotá confía en su gobierno</t>
  </si>
  <si>
    <t>32 - Gobierno abierto, íntegro, transparente y corresponsable</t>
  </si>
  <si>
    <t>8114 - Modernización y desarrollo administrativo de la Secretaria Distrital de Salud Bogotá D.C.</t>
  </si>
  <si>
    <t>35 - Bogotá ciudad Inteligente</t>
  </si>
  <si>
    <t>8108 - Actualización e implementación de la arquitectura empresarial y modernización de la infraestructura tecnológica en la Secretaria Distrital de Salud. Bogotá D.C.</t>
  </si>
  <si>
    <t>39 - Camino hacia una democracia deliberativa con un gobierno cercano a la gente y con participación ciudadana</t>
  </si>
  <si>
    <t>8120 - Servicio Integral y Buen Gobierno para ciudadanías dignificadas Bogotá D.C.</t>
  </si>
  <si>
    <t>Dado que el proyecto de inversión se encontraba desfinanciado desde el anteproyecto de presupuesto 2025, al realizar la devolución de los recursos correspondientes a los procesos en cursos se procede a trasladar recursos para el proyecto de inversión 8120</t>
  </si>
  <si>
    <t xml:space="preserve">Total 0201 - Secretaria Distrital de Salud / Fondo Financiero Distrital 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</si>
</sst>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 #,##0.00"/>
    <numFmt numFmtId="165" formatCode="_-* #,##0_-;\-* #,##0_-;_-* &quot;-&quot;??_-;_-@_-"/>
  </numFmts>
  <fonts count="10">
    <font>
      <sz val="11"/>
      <color theme="1"/>
      <name val="Aptos Narrow"/>
      <family val="2"/>
      <scheme val="minor"/>
    </font>
    <font>
      <sz val="11"/>
      <color theme="1"/>
      <name val="Aptos Narrow"/>
      <family val="2"/>
      <scheme val="minor"/>
    </font>
    <font>
      <b/>
      <sz val="10"/>
      <color rgb="FF000000"/>
      <name val="SansSerif"/>
      <family val="2"/>
    </font>
    <font>
      <b/>
      <sz val="9"/>
      <color rgb="FF000000"/>
      <name val="SansSerif"/>
      <family val="2"/>
    </font>
    <font>
      <b/>
      <i/>
      <sz val="9"/>
      <color rgb="FF000000"/>
      <name val="SansSerif"/>
      <family val="2"/>
    </font>
    <font>
      <sz val="9"/>
      <color rgb="FF000000"/>
      <name val="SansSerif"/>
      <family val="2"/>
    </font>
    <font>
      <sz val="11"/>
      <color rgb="FF000000"/>
      <name val="SansSerif"/>
      <family val="2"/>
    </font>
    <font>
      <sz val="10"/>
      <color rgb="FF000000"/>
      <name val="SansSerif"/>
      <family val="2"/>
    </font>
    <font>
      <b/>
      <sz val="10"/>
      <color rgb="FF000000"/>
      <name val="SansSerif"/>
    </font>
    <font>
      <sz val="10"/>
      <name val="Arial"/>
      <family val="2"/>
    </font>
  </fonts>
  <fills count="6">
    <fill>
      <patternFill patternType="none"/>
    </fill>
    <fill>
      <patternFill patternType="gray125"/>
    </fill>
    <fill>
      <patternFill patternType="solid">
        <fgColor rgb="FFFFFFFF"/>
      </patternFill>
    </fill>
    <fill>
      <patternFill patternType="solid">
        <fgColor rgb="FFDDEBF7"/>
      </patternFill>
    </fill>
    <fill>
      <patternFill patternType="solid">
        <fgColor rgb="FFE2EFDA"/>
      </patternFill>
    </fill>
    <fill>
      <patternFill patternType="solid">
        <fgColor theme="0" tint="-4.9989318521683403E-2"/>
        <bgColor indexed="64"/>
      </patternFill>
    </fill>
  </fills>
  <borders count="8">
    <border>
      <left/>
      <right/>
      <top/>
      <bottom/>
      <diagonal/>
    </border>
    <border>
      <left style="dotted">
        <color rgb="FF000000"/>
      </left>
      <right style="dotted">
        <color rgb="FF000000"/>
      </right>
      <top style="dotted">
        <color rgb="FF000000"/>
      </top>
      <bottom style="dotted">
        <color rgb="FF000000"/>
      </bottom>
      <diagonal/>
    </border>
    <border>
      <left style="dotted">
        <color rgb="FF000000"/>
      </left>
      <right style="dotted">
        <color rgb="FF000000"/>
      </right>
      <top/>
      <bottom style="dotted">
        <color rgb="FF000000"/>
      </bottom>
      <diagonal/>
    </border>
    <border>
      <left style="dotted">
        <color indexed="64"/>
      </left>
      <right style="dotted">
        <color indexed="64"/>
      </right>
      <top style="dotted">
        <color indexed="64"/>
      </top>
      <bottom style="dotted">
        <color indexed="64"/>
      </bottom>
      <diagonal/>
    </border>
    <border>
      <left style="dotted">
        <color rgb="FF000000"/>
      </left>
      <right/>
      <top style="dotted">
        <color indexed="64"/>
      </top>
      <bottom style="dotted">
        <color rgb="FF000000"/>
      </bottom>
      <diagonal/>
    </border>
    <border>
      <left/>
      <right/>
      <top style="dotted">
        <color indexed="64"/>
      </top>
      <bottom style="dotted">
        <color rgb="FF000000"/>
      </bottom>
      <diagonal/>
    </border>
    <border>
      <left/>
      <right style="dotted">
        <color rgb="FF000000"/>
      </right>
      <top style="dotted">
        <color indexed="64"/>
      </top>
      <bottom style="dotted">
        <color rgb="FF000000"/>
      </bottom>
      <diagonal/>
    </border>
    <border>
      <left/>
      <right/>
      <top/>
      <bottom style="dotted">
        <color indexed="64"/>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9" fillId="0" borderId="0"/>
    <xf numFmtId="9" fontId="9" fillId="0" borderId="0" applyFont="0" applyFill="0" applyBorder="0" applyAlignment="0" applyProtection="0"/>
    <xf numFmtId="43" fontId="1" fillId="0" borderId="0" applyFont="0" applyFill="0" applyBorder="0" applyAlignment="0" applyProtection="0"/>
  </cellStyleXfs>
  <cellXfs count="51">
    <xf numFmtId="0" fontId="0" fillId="0" borderId="0" xfId="0"/>
    <xf numFmtId="0" fontId="0" fillId="2" borderId="0" xfId="0" applyFill="1" applyAlignment="1" applyProtection="1">
      <alignment wrapText="1"/>
      <protection locked="0"/>
    </xf>
    <xf numFmtId="0" fontId="3" fillId="2" borderId="0" xfId="0" applyFont="1" applyFill="1" applyAlignment="1">
      <alignment horizontal="right" vertical="center" wrapText="1"/>
    </xf>
    <xf numFmtId="4" fontId="0" fillId="0" borderId="0" xfId="0" applyNumberFormat="1"/>
    <xf numFmtId="165" fontId="0" fillId="0" borderId="0" xfId="1" applyNumberFormat="1" applyFont="1"/>
    <xf numFmtId="164" fontId="2" fillId="2" borderId="0" xfId="0" applyNumberFormat="1" applyFont="1" applyFill="1" applyAlignment="1">
      <alignment horizontal="right" vertical="top" wrapText="1"/>
    </xf>
    <xf numFmtId="164" fontId="3" fillId="3" borderId="1" xfId="0" applyNumberFormat="1" applyFont="1" applyFill="1" applyBorder="1" applyAlignment="1">
      <alignment horizontal="right" vertical="center" wrapText="1"/>
    </xf>
    <xf numFmtId="0" fontId="4" fillId="4" borderId="1" xfId="0" applyFont="1" applyFill="1" applyBorder="1" applyAlignment="1">
      <alignment horizontal="left" vertical="center" wrapText="1"/>
    </xf>
    <xf numFmtId="164" fontId="4" fillId="4" borderId="1" xfId="0" applyNumberFormat="1" applyFont="1" applyFill="1" applyBorder="1" applyAlignment="1">
      <alignment horizontal="right" vertical="center" wrapText="1"/>
    </xf>
    <xf numFmtId="0" fontId="5" fillId="2" borderId="1" xfId="0" applyFont="1" applyFill="1" applyBorder="1" applyAlignment="1">
      <alignment horizontal="left" vertical="center" wrapText="1"/>
    </xf>
    <xf numFmtId="164" fontId="5" fillId="2" borderId="1" xfId="0" applyNumberFormat="1" applyFont="1" applyFill="1" applyBorder="1" applyAlignment="1">
      <alignment horizontal="right" vertical="center" wrapText="1"/>
    </xf>
    <xf numFmtId="0" fontId="3" fillId="3" borderId="1" xfId="0" applyFont="1" applyFill="1" applyBorder="1" applyAlignment="1">
      <alignment horizontal="left" vertical="center" wrapText="1"/>
    </xf>
    <xf numFmtId="9" fontId="0" fillId="0" borderId="0" xfId="2" applyFont="1"/>
    <xf numFmtId="9" fontId="3" fillId="3" borderId="1" xfId="2" applyFont="1" applyFill="1" applyBorder="1" applyAlignment="1">
      <alignment horizontal="right" vertical="center" wrapText="1"/>
    </xf>
    <xf numFmtId="0" fontId="3" fillId="2" borderId="1" xfId="0" applyFont="1" applyFill="1" applyBorder="1" applyAlignment="1">
      <alignment horizontal="right" vertical="center" wrapText="1"/>
    </xf>
    <xf numFmtId="164" fontId="2" fillId="2" borderId="1" xfId="0" applyNumberFormat="1" applyFont="1" applyFill="1" applyBorder="1" applyAlignment="1">
      <alignment horizontal="right" vertical="top" wrapText="1"/>
    </xf>
    <xf numFmtId="9" fontId="4" fillId="4" borderId="1" xfId="2" applyFont="1" applyFill="1" applyBorder="1" applyAlignment="1">
      <alignment horizontal="right" vertical="center" wrapText="1"/>
    </xf>
    <xf numFmtId="9" fontId="5" fillId="2" borderId="1" xfId="2" applyFont="1" applyFill="1" applyBorder="1" applyAlignment="1">
      <alignment horizontal="right" vertical="center" wrapText="1"/>
    </xf>
    <xf numFmtId="9" fontId="2" fillId="2" borderId="1" xfId="2" applyFont="1" applyFill="1" applyBorder="1" applyAlignment="1">
      <alignment horizontal="right" vertical="top" wrapText="1"/>
    </xf>
    <xf numFmtId="9" fontId="2" fillId="2" borderId="0" xfId="2" applyFont="1" applyFill="1" applyAlignment="1">
      <alignment horizontal="right" vertical="top" wrapText="1"/>
    </xf>
    <xf numFmtId="164" fontId="3" fillId="3" borderId="2" xfId="0" applyNumberFormat="1" applyFont="1" applyFill="1" applyBorder="1" applyAlignment="1">
      <alignment horizontal="center" vertical="center" wrapText="1"/>
    </xf>
    <xf numFmtId="9" fontId="3" fillId="3" borderId="2" xfId="2" applyFont="1" applyFill="1" applyBorder="1" applyAlignment="1">
      <alignment horizontal="center" vertical="center" wrapText="1"/>
    </xf>
    <xf numFmtId="165" fontId="3" fillId="3" borderId="2" xfId="1" applyNumberFormat="1" applyFont="1" applyFill="1" applyBorder="1" applyAlignment="1">
      <alignment horizontal="center" vertical="center" wrapText="1"/>
    </xf>
    <xf numFmtId="165" fontId="4" fillId="4" borderId="1" xfId="1" applyNumberFormat="1" applyFont="1" applyFill="1" applyBorder="1" applyAlignment="1">
      <alignment horizontal="right" vertical="center" wrapText="1"/>
    </xf>
    <xf numFmtId="165" fontId="5" fillId="2" borderId="1" xfId="1" applyNumberFormat="1" applyFont="1" applyFill="1" applyBorder="1" applyAlignment="1">
      <alignment horizontal="right" vertical="center" wrapText="1"/>
    </xf>
    <xf numFmtId="165" fontId="3" fillId="3" borderId="1" xfId="1" applyNumberFormat="1" applyFont="1" applyFill="1" applyBorder="1" applyAlignment="1">
      <alignment horizontal="right" vertical="center" wrapText="1"/>
    </xf>
    <xf numFmtId="165" fontId="2" fillId="2" borderId="1" xfId="1" applyNumberFormat="1" applyFont="1" applyFill="1" applyBorder="1" applyAlignment="1">
      <alignment horizontal="right" vertical="top" wrapText="1"/>
    </xf>
    <xf numFmtId="165" fontId="2" fillId="2" borderId="0" xfId="1" applyNumberFormat="1" applyFont="1" applyFill="1" applyAlignment="1">
      <alignment horizontal="right" vertical="top" wrapText="1"/>
    </xf>
    <xf numFmtId="0" fontId="0" fillId="0" borderId="0" xfId="1" applyNumberFormat="1" applyFont="1" applyAlignment="1"/>
    <xf numFmtId="0" fontId="3" fillId="3" borderId="2" xfId="1" applyNumberFormat="1" applyFont="1" applyFill="1" applyBorder="1" applyAlignment="1">
      <alignment horizontal="center" vertical="center"/>
    </xf>
    <xf numFmtId="0" fontId="4" fillId="4" borderId="1" xfId="1" applyNumberFormat="1" applyFont="1" applyFill="1" applyBorder="1" applyAlignment="1">
      <alignment horizontal="right" vertical="center"/>
    </xf>
    <xf numFmtId="0" fontId="3" fillId="3" borderId="1" xfId="1" applyNumberFormat="1" applyFont="1" applyFill="1" applyBorder="1" applyAlignment="1">
      <alignment horizontal="right" vertical="center"/>
    </xf>
    <xf numFmtId="0" fontId="2" fillId="2" borderId="1" xfId="1" applyNumberFormat="1" applyFont="1" applyFill="1" applyBorder="1" applyAlignment="1">
      <alignment horizontal="right" vertical="top"/>
    </xf>
    <xf numFmtId="0" fontId="2" fillId="2" borderId="0" xfId="1" applyNumberFormat="1" applyFont="1" applyFill="1" applyAlignment="1">
      <alignment horizontal="right" vertical="top"/>
    </xf>
    <xf numFmtId="0" fontId="5" fillId="2" borderId="1" xfId="1" applyNumberFormat="1" applyFont="1" applyFill="1" applyBorder="1" applyAlignment="1">
      <alignment horizontal="left" vertical="center" wrapText="1"/>
    </xf>
    <xf numFmtId="0" fontId="0" fillId="0" borderId="0" xfId="1" applyNumberFormat="1" applyFont="1" applyAlignment="1">
      <alignment horizontal="left"/>
    </xf>
    <xf numFmtId="0" fontId="0" fillId="5" borderId="0" xfId="0" applyFill="1" applyAlignment="1" applyProtection="1">
      <alignment horizontal="left" wrapText="1"/>
      <protection locked="0"/>
    </xf>
    <xf numFmtId="0" fontId="8" fillId="2" borderId="3" xfId="0" applyFont="1" applyFill="1" applyBorder="1" applyAlignment="1">
      <alignment horizontal="center" vertical="center" wrapText="1"/>
    </xf>
    <xf numFmtId="9" fontId="8" fillId="2" borderId="3" xfId="2" applyFont="1" applyFill="1" applyBorder="1" applyAlignment="1">
      <alignment horizontal="center" vertical="center" wrapText="1"/>
    </xf>
    <xf numFmtId="165" fontId="8" fillId="2" borderId="3" xfId="1" applyNumberFormat="1" applyFont="1" applyFill="1" applyBorder="1" applyAlignment="1">
      <alignment horizontal="center" vertical="center" wrapText="1"/>
    </xf>
    <xf numFmtId="0" fontId="8" fillId="2" borderId="3" xfId="1" applyNumberFormat="1" applyFont="1" applyFill="1" applyBorder="1" applyAlignment="1">
      <alignment horizontal="left" vertical="center"/>
    </xf>
    <xf numFmtId="0" fontId="8" fillId="2" borderId="3" xfId="0" applyFont="1" applyFill="1" applyBorder="1" applyAlignment="1">
      <alignment horizontal="center" vertical="center" wrapText="1"/>
    </xf>
    <xf numFmtId="0" fontId="6" fillId="5" borderId="0" xfId="0" applyFont="1" applyFill="1" applyAlignment="1">
      <alignment horizontal="center" vertical="center" wrapText="1"/>
    </xf>
    <xf numFmtId="0" fontId="7" fillId="5" borderId="7" xfId="0" applyFont="1" applyFill="1" applyBorder="1" applyAlignment="1">
      <alignment horizontal="center" vertical="top" wrapText="1"/>
    </xf>
    <xf numFmtId="0" fontId="5" fillId="2"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4" fillId="4" borderId="1" xfId="0" applyFont="1" applyFill="1" applyBorder="1" applyAlignment="1">
      <alignment horizontal="left"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2" borderId="1" xfId="0" applyFont="1" applyFill="1" applyBorder="1" applyAlignment="1">
      <alignment horizontal="right" vertical="center" wrapText="1"/>
    </xf>
  </cellXfs>
  <cellStyles count="6">
    <cellStyle name="Millares" xfId="1" builtinId="3"/>
    <cellStyle name="Millares 2 2 3" xfId="5" xr:uid="{559FCA4A-38E3-4D40-9457-90F543FB7498}"/>
    <cellStyle name="Normal" xfId="0" builtinId="0"/>
    <cellStyle name="Normal 2 10 2" xfId="3" xr:uid="{1E37C058-ACC9-48A0-B268-7E8FE870E639}"/>
    <cellStyle name="Porcentaje" xfId="2" builtinId="5"/>
    <cellStyle name="Porcentaje 2" xfId="4" xr:uid="{F311654A-FD73-49CC-AD96-7AC975EF061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18F6E-4456-41FA-8667-9487DAE85EC4}">
  <dimension ref="A1:N44"/>
  <sheetViews>
    <sheetView tabSelected="1" workbookViewId="0">
      <selection activeCell="K9" sqref="K9"/>
    </sheetView>
  </sheetViews>
  <sheetFormatPr defaultColWidth="9.140625" defaultRowHeight="15"/>
  <cols>
    <col min="1" max="1" width="3.28515625" customWidth="1"/>
    <col min="2" max="2" width="8.85546875" customWidth="1"/>
    <col min="3" max="3" width="16.140625" customWidth="1"/>
    <col min="4" max="4" width="14.85546875" customWidth="1"/>
    <col min="5" max="5" width="12.7109375" customWidth="1"/>
    <col min="6" max="6" width="5.85546875" customWidth="1"/>
    <col min="7" max="7" width="12.5703125" customWidth="1"/>
    <col min="8" max="8" width="25.42578125" customWidth="1"/>
    <col min="9" max="10" width="20.5703125" bestFit="1" customWidth="1"/>
    <col min="11" max="11" width="20.28515625" bestFit="1" customWidth="1"/>
    <col min="12" max="12" width="10.28515625" style="12" customWidth="1"/>
    <col min="13" max="13" width="20.28515625" style="4" customWidth="1"/>
    <col min="14" max="14" width="50" style="35" customWidth="1"/>
  </cols>
  <sheetData>
    <row r="1" spans="1:14" ht="20.100000000000001" customHeight="1">
      <c r="A1" s="1"/>
      <c r="B1" s="36"/>
      <c r="C1" s="42" t="s">
        <v>0</v>
      </c>
      <c r="D1" s="42"/>
      <c r="E1" s="42"/>
      <c r="F1" s="42"/>
      <c r="G1" s="42"/>
      <c r="H1" s="42"/>
      <c r="I1" s="42"/>
      <c r="J1" s="42"/>
      <c r="K1" s="42"/>
      <c r="L1" s="42"/>
      <c r="M1" s="42"/>
      <c r="N1" s="42"/>
    </row>
    <row r="2" spans="1:14" ht="20.100000000000001" customHeight="1">
      <c r="A2" s="1"/>
      <c r="B2" s="43" t="s">
        <v>1</v>
      </c>
      <c r="C2" s="43"/>
      <c r="D2" s="43"/>
      <c r="E2" s="43"/>
      <c r="F2" s="43"/>
      <c r="G2" s="43"/>
      <c r="H2" s="43"/>
      <c r="I2" s="43"/>
      <c r="J2" s="43"/>
      <c r="K2" s="43"/>
      <c r="L2" s="43"/>
      <c r="M2" s="43"/>
      <c r="N2" s="43"/>
    </row>
    <row r="3" spans="1:14" ht="38.25">
      <c r="A3" s="1"/>
      <c r="B3" s="41" t="s">
        <v>2</v>
      </c>
      <c r="C3" s="41"/>
      <c r="D3" s="41"/>
      <c r="E3" s="41"/>
      <c r="F3" s="41"/>
      <c r="G3" s="37" t="s">
        <v>3</v>
      </c>
      <c r="H3" s="37" t="s">
        <v>4</v>
      </c>
      <c r="I3" s="37" t="s">
        <v>5</v>
      </c>
      <c r="J3" s="37" t="s">
        <v>6</v>
      </c>
      <c r="K3" s="37" t="s">
        <v>7</v>
      </c>
      <c r="L3" s="38"/>
      <c r="M3" s="39"/>
      <c r="N3" s="40"/>
    </row>
    <row r="4" spans="1:14" ht="24" customHeight="1">
      <c r="A4" s="1"/>
      <c r="B4" s="47" t="s">
        <v>8</v>
      </c>
      <c r="C4" s="48"/>
      <c r="D4" s="48"/>
      <c r="E4" s="48"/>
      <c r="F4" s="48"/>
      <c r="G4" s="49"/>
      <c r="H4" s="20">
        <f>H5+H7</f>
        <v>1414900000</v>
      </c>
      <c r="I4" s="20">
        <f t="shared" ref="I4:K4" si="0">I5+I7</f>
        <v>2984574589</v>
      </c>
      <c r="J4" s="20">
        <f t="shared" si="0"/>
        <v>2954688895</v>
      </c>
      <c r="K4" s="20">
        <f t="shared" si="0"/>
        <v>2750433898</v>
      </c>
      <c r="L4" s="21" t="s">
        <v>9</v>
      </c>
      <c r="M4" s="22" t="s">
        <v>10</v>
      </c>
      <c r="N4" s="29" t="s">
        <v>11</v>
      </c>
    </row>
    <row r="5" spans="1:14">
      <c r="A5" s="1"/>
      <c r="B5" s="46" t="s">
        <v>12</v>
      </c>
      <c r="C5" s="46"/>
      <c r="D5" s="46"/>
      <c r="E5" s="46"/>
      <c r="F5" s="46"/>
      <c r="G5" s="7"/>
      <c r="H5" s="8">
        <f t="shared" ref="H5:K5" si="1">H6</f>
        <v>914900000</v>
      </c>
      <c r="I5" s="8">
        <f t="shared" si="1"/>
        <v>1503447106</v>
      </c>
      <c r="J5" s="8">
        <f t="shared" si="1"/>
        <v>1476681784</v>
      </c>
      <c r="K5" s="8">
        <f t="shared" si="1"/>
        <v>1351737134</v>
      </c>
      <c r="L5" s="16">
        <f>+K5/$I$37</f>
        <v>2.8725455006676918E-4</v>
      </c>
      <c r="M5" s="23"/>
      <c r="N5" s="30"/>
    </row>
    <row r="6" spans="1:14" ht="24" customHeight="1">
      <c r="A6" s="1"/>
      <c r="B6" s="44" t="s">
        <v>13</v>
      </c>
      <c r="C6" s="44"/>
      <c r="D6" s="44"/>
      <c r="E6" s="44"/>
      <c r="F6" s="44"/>
      <c r="G6" s="9">
        <v>8147</v>
      </c>
      <c r="H6" s="10">
        <v>914900000</v>
      </c>
      <c r="I6" s="10">
        <v>1503447106</v>
      </c>
      <c r="J6" s="10">
        <v>1476681784</v>
      </c>
      <c r="K6" s="10">
        <v>1351737134</v>
      </c>
      <c r="L6" s="17">
        <f t="shared" ref="L6:L37" si="2">+K6/$I$37</f>
        <v>2.8725455006676918E-4</v>
      </c>
      <c r="M6" s="24">
        <f t="shared" ref="M6" si="3">+H6-I6</f>
        <v>-588547106</v>
      </c>
      <c r="N6" s="24" t="s">
        <v>14</v>
      </c>
    </row>
    <row r="7" spans="1:14">
      <c r="A7" s="1"/>
      <c r="B7" s="46" t="s">
        <v>15</v>
      </c>
      <c r="C7" s="46"/>
      <c r="D7" s="46"/>
      <c r="E7" s="46"/>
      <c r="F7" s="46"/>
      <c r="G7" s="7"/>
      <c r="H7" s="8">
        <f t="shared" ref="H7:K7" si="4">H8</f>
        <v>500000000</v>
      </c>
      <c r="I7" s="8">
        <f t="shared" si="4"/>
        <v>1481127483</v>
      </c>
      <c r="J7" s="8">
        <f t="shared" si="4"/>
        <v>1478007111</v>
      </c>
      <c r="K7" s="8">
        <f t="shared" si="4"/>
        <v>1398696764</v>
      </c>
      <c r="L7" s="16">
        <f t="shared" si="2"/>
        <v>2.9723383305578851E-4</v>
      </c>
      <c r="M7" s="23"/>
      <c r="N7" s="30"/>
    </row>
    <row r="8" spans="1:14" ht="31.5" customHeight="1">
      <c r="A8" s="1"/>
      <c r="B8" s="44" t="s">
        <v>16</v>
      </c>
      <c r="C8" s="44"/>
      <c r="D8" s="44"/>
      <c r="E8" s="44"/>
      <c r="F8" s="44"/>
      <c r="G8" s="9">
        <v>8143</v>
      </c>
      <c r="H8" s="10">
        <v>500000000</v>
      </c>
      <c r="I8" s="10">
        <v>1481127483</v>
      </c>
      <c r="J8" s="10">
        <v>1478007111</v>
      </c>
      <c r="K8" s="10">
        <v>1398696764</v>
      </c>
      <c r="L8" s="17">
        <f t="shared" si="2"/>
        <v>2.9723383305578851E-4</v>
      </c>
      <c r="M8" s="24">
        <f t="shared" ref="M8" si="5">+H8-I8</f>
        <v>-981127483</v>
      </c>
      <c r="N8" s="24" t="s">
        <v>14</v>
      </c>
    </row>
    <row r="9" spans="1:14">
      <c r="A9" s="1"/>
      <c r="B9" s="45" t="s">
        <v>17</v>
      </c>
      <c r="C9" s="45"/>
      <c r="D9" s="45"/>
      <c r="E9" s="45"/>
      <c r="F9" s="45"/>
      <c r="G9" s="11"/>
      <c r="H9" s="6">
        <f>H10+H14+H21</f>
        <v>4052993035000</v>
      </c>
      <c r="I9" s="6">
        <f t="shared" ref="I9:K9" si="6">I10+I14+I21</f>
        <v>4220947175856</v>
      </c>
      <c r="J9" s="6">
        <f t="shared" si="6"/>
        <v>3322450755052</v>
      </c>
      <c r="K9" s="6">
        <f t="shared" si="6"/>
        <v>3005732257945</v>
      </c>
      <c r="L9" s="13">
        <f t="shared" si="2"/>
        <v>0.63874125054343966</v>
      </c>
      <c r="M9" s="25"/>
      <c r="N9" s="31"/>
    </row>
    <row r="10" spans="1:14">
      <c r="A10" s="1"/>
      <c r="B10" s="46" t="s">
        <v>18</v>
      </c>
      <c r="C10" s="46"/>
      <c r="D10" s="46"/>
      <c r="E10" s="46"/>
      <c r="F10" s="46"/>
      <c r="G10" s="7"/>
      <c r="H10" s="8">
        <f t="shared" ref="H10:K10" si="7">H11+H12+H13</f>
        <v>363406124000</v>
      </c>
      <c r="I10" s="8">
        <f t="shared" si="7"/>
        <v>366452810894</v>
      </c>
      <c r="J10" s="8">
        <f t="shared" si="7"/>
        <v>346069061875</v>
      </c>
      <c r="K10" s="8">
        <f t="shared" si="7"/>
        <v>268356803306</v>
      </c>
      <c r="L10" s="16">
        <f t="shared" si="2"/>
        <v>5.7027887192023757E-2</v>
      </c>
      <c r="M10" s="23"/>
      <c r="N10" s="30"/>
    </row>
    <row r="11" spans="1:14" ht="21" customHeight="1">
      <c r="A11" s="1"/>
      <c r="B11" s="44" t="s">
        <v>19</v>
      </c>
      <c r="C11" s="44"/>
      <c r="D11" s="44"/>
      <c r="E11" s="44"/>
      <c r="F11" s="44"/>
      <c r="G11" s="9">
        <v>8119</v>
      </c>
      <c r="H11" s="10">
        <v>15117974000</v>
      </c>
      <c r="I11" s="10">
        <v>14605402540</v>
      </c>
      <c r="J11" s="10">
        <v>8415083167</v>
      </c>
      <c r="K11" s="10">
        <v>6782533899</v>
      </c>
      <c r="L11" s="17">
        <f t="shared" si="2"/>
        <v>1.4413406826403383E-3</v>
      </c>
      <c r="M11" s="24">
        <f t="shared" ref="M11:M13" si="8">+H11-I11</f>
        <v>512571460</v>
      </c>
      <c r="N11" s="34" t="s">
        <v>20</v>
      </c>
    </row>
    <row r="12" spans="1:14" ht="21" customHeight="1">
      <c r="A12" s="1"/>
      <c r="B12" s="44" t="s">
        <v>21</v>
      </c>
      <c r="C12" s="44"/>
      <c r="D12" s="44"/>
      <c r="E12" s="44"/>
      <c r="F12" s="44"/>
      <c r="G12" s="9">
        <v>8127</v>
      </c>
      <c r="H12" s="10">
        <v>16780212000</v>
      </c>
      <c r="I12" s="10">
        <v>16780212000</v>
      </c>
      <c r="J12" s="10">
        <v>14798469798</v>
      </c>
      <c r="K12" s="10">
        <v>9366265639</v>
      </c>
      <c r="L12" s="17">
        <f t="shared" si="2"/>
        <v>1.9904035734929991E-3</v>
      </c>
      <c r="M12" s="24">
        <f t="shared" si="8"/>
        <v>0</v>
      </c>
      <c r="N12" s="34"/>
    </row>
    <row r="13" spans="1:14" ht="24.75" customHeight="1">
      <c r="A13" s="1"/>
      <c r="B13" s="44" t="s">
        <v>22</v>
      </c>
      <c r="C13" s="44"/>
      <c r="D13" s="44"/>
      <c r="E13" s="44"/>
      <c r="F13" s="44"/>
      <c r="G13" s="9">
        <v>8141</v>
      </c>
      <c r="H13" s="10">
        <v>331507938000</v>
      </c>
      <c r="I13" s="10">
        <v>335067196354</v>
      </c>
      <c r="J13" s="10">
        <v>322855508910</v>
      </c>
      <c r="K13" s="10">
        <v>252208003768</v>
      </c>
      <c r="L13" s="17">
        <f t="shared" si="2"/>
        <v>5.359614293589042E-2</v>
      </c>
      <c r="M13" s="24">
        <f t="shared" si="8"/>
        <v>-3559258354</v>
      </c>
      <c r="N13" s="24" t="s">
        <v>23</v>
      </c>
    </row>
    <row r="14" spans="1:14">
      <c r="A14" s="1"/>
      <c r="B14" s="46" t="s">
        <v>24</v>
      </c>
      <c r="C14" s="46"/>
      <c r="D14" s="46"/>
      <c r="E14" s="46"/>
      <c r="F14" s="46"/>
      <c r="G14" s="7"/>
      <c r="H14" s="8">
        <f t="shared" ref="H14:K14" si="9">SUM(H15:H20)</f>
        <v>3678899521000</v>
      </c>
      <c r="I14" s="8">
        <f t="shared" si="9"/>
        <v>3843806974962</v>
      </c>
      <c r="J14" s="8">
        <f t="shared" si="9"/>
        <v>2966442712322</v>
      </c>
      <c r="K14" s="8">
        <f t="shared" si="9"/>
        <v>2732936408590</v>
      </c>
      <c r="L14" s="16">
        <f t="shared" si="2"/>
        <v>0.58077003188299814</v>
      </c>
      <c r="M14" s="23"/>
      <c r="N14" s="30"/>
    </row>
    <row r="15" spans="1:14" ht="36.950000000000003" customHeight="1">
      <c r="A15" s="1"/>
      <c r="B15" s="44" t="s">
        <v>25</v>
      </c>
      <c r="C15" s="44"/>
      <c r="D15" s="44"/>
      <c r="E15" s="44"/>
      <c r="F15" s="44"/>
      <c r="G15" s="9">
        <v>7919</v>
      </c>
      <c r="H15" s="10">
        <v>127269835000</v>
      </c>
      <c r="I15" s="10">
        <v>130238136871</v>
      </c>
      <c r="J15" s="10">
        <v>130238136871</v>
      </c>
      <c r="K15" s="10">
        <v>124684655</v>
      </c>
      <c r="L15" s="17">
        <f t="shared" si="2"/>
        <v>2.6496449325372562E-5</v>
      </c>
      <c r="M15" s="24">
        <f t="shared" ref="M15:M20" si="10">+H15-I15</f>
        <v>-2968301871</v>
      </c>
      <c r="N15" s="34" t="s">
        <v>26</v>
      </c>
    </row>
    <row r="16" spans="1:14" ht="36.950000000000003" customHeight="1">
      <c r="A16" s="1"/>
      <c r="B16" s="44" t="s">
        <v>27</v>
      </c>
      <c r="C16" s="44"/>
      <c r="D16" s="44"/>
      <c r="E16" s="44"/>
      <c r="F16" s="44"/>
      <c r="G16" s="9">
        <v>8105</v>
      </c>
      <c r="H16" s="10">
        <v>156083057000</v>
      </c>
      <c r="I16" s="10">
        <v>229851680015</v>
      </c>
      <c r="J16" s="10">
        <v>149446489576</v>
      </c>
      <c r="K16" s="10">
        <v>92690139499</v>
      </c>
      <c r="L16" s="17">
        <f t="shared" si="2"/>
        <v>1.9697368406697419E-2</v>
      </c>
      <c r="M16" s="24">
        <f t="shared" si="10"/>
        <v>-73768623015</v>
      </c>
      <c r="N16" s="34" t="s">
        <v>28</v>
      </c>
    </row>
    <row r="17" spans="1:14" ht="36.950000000000003" customHeight="1">
      <c r="A17" s="1"/>
      <c r="B17" s="44" t="s">
        <v>29</v>
      </c>
      <c r="C17" s="44"/>
      <c r="D17" s="44"/>
      <c r="E17" s="44"/>
      <c r="F17" s="44"/>
      <c r="G17" s="9">
        <v>8113</v>
      </c>
      <c r="H17" s="10">
        <v>65504810000</v>
      </c>
      <c r="I17" s="10">
        <v>70387381328</v>
      </c>
      <c r="J17" s="10">
        <v>64528428982</v>
      </c>
      <c r="K17" s="10">
        <v>50661265874</v>
      </c>
      <c r="L17" s="17">
        <f t="shared" si="2"/>
        <v>1.0765909116800839E-2</v>
      </c>
      <c r="M17" s="24">
        <f t="shared" si="10"/>
        <v>-4882571328</v>
      </c>
      <c r="N17" s="34" t="s">
        <v>30</v>
      </c>
    </row>
    <row r="18" spans="1:14" ht="36.950000000000003" customHeight="1">
      <c r="A18" s="1"/>
      <c r="B18" s="44" t="s">
        <v>31</v>
      </c>
      <c r="C18" s="44"/>
      <c r="D18" s="44"/>
      <c r="E18" s="44"/>
      <c r="F18" s="44"/>
      <c r="G18" s="9">
        <v>8124</v>
      </c>
      <c r="H18" s="10">
        <v>3267683809000</v>
      </c>
      <c r="I18" s="10">
        <v>3340173942428</v>
      </c>
      <c r="J18" s="10">
        <v>2561865507808</v>
      </c>
      <c r="K18" s="10">
        <v>2550561527054</v>
      </c>
      <c r="L18" s="17">
        <f t="shared" si="2"/>
        <v>0.54201396517343026</v>
      </c>
      <c r="M18" s="24">
        <f t="shared" si="10"/>
        <v>-72490133428</v>
      </c>
      <c r="N18" s="34" t="s">
        <v>32</v>
      </c>
    </row>
    <row r="19" spans="1:14" ht="36.950000000000003" customHeight="1">
      <c r="A19" s="1"/>
      <c r="B19" s="44" t="s">
        <v>33</v>
      </c>
      <c r="C19" s="44"/>
      <c r="D19" s="44"/>
      <c r="E19" s="44"/>
      <c r="F19" s="44"/>
      <c r="G19" s="9">
        <v>8140</v>
      </c>
      <c r="H19" s="10">
        <v>18224182000</v>
      </c>
      <c r="I19" s="10">
        <v>14674182000</v>
      </c>
      <c r="J19" s="10">
        <v>13698047122</v>
      </c>
      <c r="K19" s="10">
        <v>9871177748</v>
      </c>
      <c r="L19" s="17">
        <f t="shared" si="2"/>
        <v>2.0977012847461242E-3</v>
      </c>
      <c r="M19" s="24">
        <f t="shared" si="10"/>
        <v>3550000000</v>
      </c>
      <c r="N19" s="34" t="s">
        <v>34</v>
      </c>
    </row>
    <row r="20" spans="1:14" ht="30.75" customHeight="1">
      <c r="A20" s="1"/>
      <c r="B20" s="44" t="s">
        <v>35</v>
      </c>
      <c r="C20" s="44"/>
      <c r="D20" s="44"/>
      <c r="E20" s="44"/>
      <c r="F20" s="44"/>
      <c r="G20" s="9">
        <v>8149</v>
      </c>
      <c r="H20" s="10">
        <v>44133828000</v>
      </c>
      <c r="I20" s="10">
        <v>58481652320</v>
      </c>
      <c r="J20" s="10">
        <v>46666101963</v>
      </c>
      <c r="K20" s="10">
        <v>29027613760</v>
      </c>
      <c r="L20" s="17">
        <f t="shared" si="2"/>
        <v>6.1685914519980607E-3</v>
      </c>
      <c r="M20" s="24">
        <f t="shared" si="10"/>
        <v>-14347824320</v>
      </c>
      <c r="N20" s="34" t="s">
        <v>30</v>
      </c>
    </row>
    <row r="21" spans="1:14" ht="27" customHeight="1">
      <c r="A21" s="1"/>
      <c r="B21" s="46" t="s">
        <v>36</v>
      </c>
      <c r="C21" s="46"/>
      <c r="D21" s="46"/>
      <c r="E21" s="46"/>
      <c r="F21" s="46"/>
      <c r="G21" s="7"/>
      <c r="H21" s="8">
        <f t="shared" ref="H21:K21" si="11">H22</f>
        <v>10687390000</v>
      </c>
      <c r="I21" s="8">
        <f t="shared" si="11"/>
        <v>10687390000</v>
      </c>
      <c r="J21" s="8">
        <f t="shared" si="11"/>
        <v>9938980855</v>
      </c>
      <c r="K21" s="8">
        <f t="shared" si="11"/>
        <v>4439046049</v>
      </c>
      <c r="L21" s="16">
        <f t="shared" si="2"/>
        <v>9.433314684178561E-4</v>
      </c>
      <c r="M21" s="23"/>
      <c r="N21" s="30"/>
    </row>
    <row r="22" spans="1:14" ht="24" customHeight="1">
      <c r="A22" s="1"/>
      <c r="B22" s="44" t="s">
        <v>37</v>
      </c>
      <c r="C22" s="44"/>
      <c r="D22" s="44"/>
      <c r="E22" s="44"/>
      <c r="F22" s="44"/>
      <c r="G22" s="9">
        <v>8145</v>
      </c>
      <c r="H22" s="10">
        <v>10687390000</v>
      </c>
      <c r="I22" s="10">
        <v>10687390000</v>
      </c>
      <c r="J22" s="10">
        <v>9938980855</v>
      </c>
      <c r="K22" s="10">
        <v>4439046049</v>
      </c>
      <c r="L22" s="17">
        <f t="shared" si="2"/>
        <v>9.433314684178561E-4</v>
      </c>
      <c r="M22" s="24">
        <f>+H22-I22</f>
        <v>0</v>
      </c>
      <c r="N22" s="34"/>
    </row>
    <row r="23" spans="1:14">
      <c r="A23" s="1"/>
      <c r="B23" s="45" t="s">
        <v>38</v>
      </c>
      <c r="C23" s="45"/>
      <c r="D23" s="45"/>
      <c r="E23" s="45"/>
      <c r="F23" s="45"/>
      <c r="G23" s="6"/>
      <c r="H23" s="6">
        <f>H24</f>
        <v>21023916000</v>
      </c>
      <c r="I23" s="6">
        <f t="shared" ref="I23:K23" si="12">I24</f>
        <v>19309964792</v>
      </c>
      <c r="J23" s="6">
        <f t="shared" si="12"/>
        <v>14884057763</v>
      </c>
      <c r="K23" s="6">
        <f t="shared" si="12"/>
        <v>12938325188</v>
      </c>
      <c r="L23" s="13">
        <f t="shared" si="2"/>
        <v>2.7494937344056769E-3</v>
      </c>
      <c r="M23" s="25"/>
      <c r="N23" s="31"/>
    </row>
    <row r="24" spans="1:14" ht="24" customHeight="1">
      <c r="A24" s="1"/>
      <c r="B24" s="46" t="s">
        <v>39</v>
      </c>
      <c r="C24" s="46"/>
      <c r="D24" s="46"/>
      <c r="E24" s="46"/>
      <c r="F24" s="46"/>
      <c r="G24" s="8"/>
      <c r="H24" s="8">
        <f>H25</f>
        <v>21023916000</v>
      </c>
      <c r="I24" s="8">
        <f t="shared" ref="I24:K24" si="13">I25</f>
        <v>19309964792</v>
      </c>
      <c r="J24" s="8">
        <f t="shared" si="13"/>
        <v>14884057763</v>
      </c>
      <c r="K24" s="8">
        <f t="shared" si="13"/>
        <v>12938325188</v>
      </c>
      <c r="L24" s="16">
        <f t="shared" si="2"/>
        <v>2.7494937344056769E-3</v>
      </c>
      <c r="M24" s="23"/>
      <c r="N24" s="30"/>
    </row>
    <row r="25" spans="1:14" ht="36">
      <c r="A25" s="1"/>
      <c r="B25" s="44" t="s">
        <v>40</v>
      </c>
      <c r="C25" s="44"/>
      <c r="D25" s="44"/>
      <c r="E25" s="44"/>
      <c r="F25" s="44"/>
      <c r="G25" s="9">
        <v>8069</v>
      </c>
      <c r="H25" s="10">
        <v>21023916000</v>
      </c>
      <c r="I25" s="10">
        <v>19309964792</v>
      </c>
      <c r="J25" s="10">
        <v>14884057763</v>
      </c>
      <c r="K25" s="10">
        <v>12938325188</v>
      </c>
      <c r="L25" s="17">
        <f t="shared" si="2"/>
        <v>2.7494937344056769E-3</v>
      </c>
      <c r="M25" s="24">
        <f>+H25-I25</f>
        <v>1713951208</v>
      </c>
      <c r="N25" s="34" t="s">
        <v>34</v>
      </c>
    </row>
    <row r="26" spans="1:14">
      <c r="A26" s="1"/>
      <c r="B26" s="45" t="s">
        <v>41</v>
      </c>
      <c r="C26" s="45"/>
      <c r="D26" s="45"/>
      <c r="E26" s="45"/>
      <c r="F26" s="45"/>
      <c r="G26" s="11"/>
      <c r="H26" s="6">
        <f>H27</f>
        <v>388759623000</v>
      </c>
      <c r="I26" s="6">
        <f t="shared" ref="I26:K26" si="14">I27</f>
        <v>368659623000</v>
      </c>
      <c r="J26" s="6">
        <f t="shared" si="14"/>
        <v>157608477594</v>
      </c>
      <c r="K26" s="6">
        <f t="shared" si="14"/>
        <v>110360281483</v>
      </c>
      <c r="L26" s="13">
        <f t="shared" si="2"/>
        <v>2.3452409647748244E-2</v>
      </c>
      <c r="M26" s="25"/>
      <c r="N26" s="31"/>
    </row>
    <row r="27" spans="1:14">
      <c r="A27" s="1"/>
      <c r="B27" s="46" t="s">
        <v>42</v>
      </c>
      <c r="C27" s="46"/>
      <c r="D27" s="46"/>
      <c r="E27" s="46"/>
      <c r="F27" s="46"/>
      <c r="G27" s="7"/>
      <c r="H27" s="8">
        <f>H28+H29</f>
        <v>388759623000</v>
      </c>
      <c r="I27" s="8">
        <f t="shared" ref="I27:K27" si="15">I28+I29</f>
        <v>368659623000</v>
      </c>
      <c r="J27" s="8">
        <f t="shared" si="15"/>
        <v>157608477594</v>
      </c>
      <c r="K27" s="8">
        <f t="shared" si="15"/>
        <v>110360281483</v>
      </c>
      <c r="L27" s="16">
        <f t="shared" si="2"/>
        <v>2.3452409647748244E-2</v>
      </c>
      <c r="M27" s="23"/>
      <c r="N27" s="30"/>
    </row>
    <row r="28" spans="1:14" ht="36">
      <c r="A28" s="1"/>
      <c r="B28" s="44" t="s">
        <v>43</v>
      </c>
      <c r="C28" s="44"/>
      <c r="D28" s="44"/>
      <c r="E28" s="44"/>
      <c r="F28" s="44"/>
      <c r="G28" s="9">
        <v>7790</v>
      </c>
      <c r="H28" s="10">
        <v>362102255000</v>
      </c>
      <c r="I28" s="10">
        <v>368659623000</v>
      </c>
      <c r="J28" s="10">
        <v>157608477594</v>
      </c>
      <c r="K28" s="10">
        <v>110360281483</v>
      </c>
      <c r="L28" s="17">
        <f t="shared" si="2"/>
        <v>2.3452409647748244E-2</v>
      </c>
      <c r="M28" s="24">
        <f t="shared" ref="M28:M29" si="16">+H28-I28</f>
        <v>-6557368000</v>
      </c>
      <c r="N28" s="34" t="s">
        <v>44</v>
      </c>
    </row>
    <row r="29" spans="1:14" ht="60">
      <c r="A29" s="1"/>
      <c r="B29" s="44" t="s">
        <v>45</v>
      </c>
      <c r="C29" s="44"/>
      <c r="D29" s="44"/>
      <c r="E29" s="44"/>
      <c r="F29" s="44"/>
      <c r="G29" s="9">
        <v>7914</v>
      </c>
      <c r="H29" s="10">
        <v>26657368000</v>
      </c>
      <c r="I29" s="10">
        <v>0</v>
      </c>
      <c r="J29" s="10">
        <v>0</v>
      </c>
      <c r="K29" s="10">
        <v>0</v>
      </c>
      <c r="L29" s="17">
        <f t="shared" si="2"/>
        <v>0</v>
      </c>
      <c r="M29" s="24">
        <f t="shared" si="16"/>
        <v>26657368000</v>
      </c>
      <c r="N29" s="34" t="s">
        <v>46</v>
      </c>
    </row>
    <row r="30" spans="1:14">
      <c r="A30" s="1"/>
      <c r="B30" s="45" t="s">
        <v>47</v>
      </c>
      <c r="C30" s="45"/>
      <c r="D30" s="45"/>
      <c r="E30" s="45"/>
      <c r="F30" s="45"/>
      <c r="G30" s="11"/>
      <c r="H30" s="6">
        <f>H31+H33+H35</f>
        <v>88440597000</v>
      </c>
      <c r="I30" s="6">
        <f t="shared" ref="I30:K30" si="17">I31+I33+I35</f>
        <v>93810490125</v>
      </c>
      <c r="J30" s="6">
        <f t="shared" si="17"/>
        <v>51370908113</v>
      </c>
      <c r="K30" s="6">
        <f t="shared" si="17"/>
        <v>33301902940</v>
      </c>
      <c r="L30" s="13">
        <f t="shared" si="2"/>
        <v>7.0769108170382761E-3</v>
      </c>
      <c r="M30" s="25"/>
      <c r="N30" s="31"/>
    </row>
    <row r="31" spans="1:14">
      <c r="A31" s="1"/>
      <c r="B31" s="46" t="s">
        <v>48</v>
      </c>
      <c r="C31" s="46"/>
      <c r="D31" s="46"/>
      <c r="E31" s="46"/>
      <c r="F31" s="46"/>
      <c r="G31" s="7"/>
      <c r="H31" s="8">
        <f t="shared" ref="H31:K31" si="18">H32</f>
        <v>33817335000</v>
      </c>
      <c r="I31" s="8">
        <f t="shared" si="18"/>
        <v>37151533934</v>
      </c>
      <c r="J31" s="8">
        <f t="shared" si="18"/>
        <v>30962129711</v>
      </c>
      <c r="K31" s="8">
        <f t="shared" si="18"/>
        <v>18590376603</v>
      </c>
      <c r="L31" s="16">
        <f t="shared" si="2"/>
        <v>3.9505981838822207E-3</v>
      </c>
      <c r="M31" s="23"/>
      <c r="N31" s="30"/>
    </row>
    <row r="32" spans="1:14" ht="22.5" customHeight="1">
      <c r="A32" s="1"/>
      <c r="B32" s="44" t="s">
        <v>49</v>
      </c>
      <c r="C32" s="44"/>
      <c r="D32" s="44"/>
      <c r="E32" s="44"/>
      <c r="F32" s="44"/>
      <c r="G32" s="9">
        <v>8114</v>
      </c>
      <c r="H32" s="10">
        <v>33817335000</v>
      </c>
      <c r="I32" s="10">
        <v>37151533934</v>
      </c>
      <c r="J32" s="10">
        <v>30962129711</v>
      </c>
      <c r="K32" s="10">
        <v>18590376603</v>
      </c>
      <c r="L32" s="17">
        <f t="shared" si="2"/>
        <v>3.9505981838822207E-3</v>
      </c>
      <c r="M32" s="24">
        <f>+H32-I32</f>
        <v>-3334198934</v>
      </c>
      <c r="N32" s="34" t="s">
        <v>30</v>
      </c>
    </row>
    <row r="33" spans="1:14">
      <c r="A33" s="1"/>
      <c r="B33" s="46" t="s">
        <v>50</v>
      </c>
      <c r="C33" s="46"/>
      <c r="D33" s="46"/>
      <c r="E33" s="46"/>
      <c r="F33" s="46"/>
      <c r="G33" s="7"/>
      <c r="H33" s="8">
        <f t="shared" ref="H33:K33" si="19">H34</f>
        <v>48656815000</v>
      </c>
      <c r="I33" s="8">
        <f t="shared" si="19"/>
        <v>48833009191</v>
      </c>
      <c r="J33" s="8">
        <f t="shared" si="19"/>
        <v>14052811388</v>
      </c>
      <c r="K33" s="8">
        <f t="shared" si="19"/>
        <v>10846388862</v>
      </c>
      <c r="L33" s="16">
        <f t="shared" si="2"/>
        <v>2.3049411561131428E-3</v>
      </c>
      <c r="M33" s="23"/>
      <c r="N33" s="30"/>
    </row>
    <row r="34" spans="1:14" ht="27" customHeight="1">
      <c r="A34" s="1"/>
      <c r="B34" s="44" t="s">
        <v>51</v>
      </c>
      <c r="C34" s="44"/>
      <c r="D34" s="44"/>
      <c r="E34" s="44"/>
      <c r="F34" s="44"/>
      <c r="G34" s="9">
        <v>8108</v>
      </c>
      <c r="H34" s="10">
        <v>48656815000</v>
      </c>
      <c r="I34" s="10">
        <v>48833009191</v>
      </c>
      <c r="J34" s="10">
        <v>14052811388</v>
      </c>
      <c r="K34" s="10">
        <v>10846388862</v>
      </c>
      <c r="L34" s="17">
        <f t="shared" si="2"/>
        <v>2.3049411561131428E-3</v>
      </c>
      <c r="M34" s="24">
        <f>+H34-I34</f>
        <v>-176194191</v>
      </c>
      <c r="N34" s="34" t="s">
        <v>30</v>
      </c>
    </row>
    <row r="35" spans="1:14" ht="26.25" customHeight="1">
      <c r="A35" s="1"/>
      <c r="B35" s="46" t="s">
        <v>52</v>
      </c>
      <c r="C35" s="46"/>
      <c r="D35" s="46"/>
      <c r="E35" s="46"/>
      <c r="F35" s="46"/>
      <c r="G35" s="7"/>
      <c r="H35" s="8">
        <f t="shared" ref="H35:K35" si="20">H36</f>
        <v>5966447000</v>
      </c>
      <c r="I35" s="8">
        <f t="shared" si="20"/>
        <v>7825947000</v>
      </c>
      <c r="J35" s="8">
        <f t="shared" si="20"/>
        <v>6355967014</v>
      </c>
      <c r="K35" s="8">
        <f t="shared" si="20"/>
        <v>3865137475</v>
      </c>
      <c r="L35" s="16">
        <f t="shared" si="2"/>
        <v>8.2137147704291244E-4</v>
      </c>
      <c r="M35" s="23"/>
      <c r="N35" s="30"/>
    </row>
    <row r="36" spans="1:14" ht="60">
      <c r="A36" s="1"/>
      <c r="B36" s="44" t="s">
        <v>53</v>
      </c>
      <c r="C36" s="44"/>
      <c r="D36" s="44"/>
      <c r="E36" s="44"/>
      <c r="F36" s="44"/>
      <c r="G36" s="9">
        <v>8120</v>
      </c>
      <c r="H36" s="10">
        <v>5966447000</v>
      </c>
      <c r="I36" s="10">
        <v>7825947000</v>
      </c>
      <c r="J36" s="10">
        <v>6355967014</v>
      </c>
      <c r="K36" s="10">
        <v>3865137475</v>
      </c>
      <c r="L36" s="17">
        <f t="shared" si="2"/>
        <v>8.2137147704291244E-4</v>
      </c>
      <c r="M36" s="24">
        <f>+H36-I36</f>
        <v>-1859500000</v>
      </c>
      <c r="N36" s="34" t="s">
        <v>54</v>
      </c>
    </row>
    <row r="37" spans="1:14" ht="20.100000000000001" customHeight="1">
      <c r="A37" s="1"/>
      <c r="B37" s="50" t="s">
        <v>55</v>
      </c>
      <c r="C37" s="50"/>
      <c r="D37" s="50"/>
      <c r="E37" s="50"/>
      <c r="F37" s="50"/>
      <c r="G37" s="14"/>
      <c r="H37" s="15">
        <f>+H4+H9+H23+H26+H30</f>
        <v>4552632071000</v>
      </c>
      <c r="I37" s="15">
        <f t="shared" ref="I37:K37" si="21">+I4+I9+I23+I26+I30</f>
        <v>4705711828362</v>
      </c>
      <c r="J37" s="15">
        <f t="shared" si="21"/>
        <v>3549268887417</v>
      </c>
      <c r="K37" s="15">
        <f t="shared" si="21"/>
        <v>3165083201454</v>
      </c>
      <c r="L37" s="18">
        <f t="shared" si="2"/>
        <v>0.67260455312575451</v>
      </c>
      <c r="M37" s="26"/>
      <c r="N37" s="32"/>
    </row>
    <row r="38" spans="1:14" ht="20.100000000000001" customHeight="1">
      <c r="A38" s="1"/>
      <c r="B38" s="2"/>
      <c r="C38" s="2"/>
      <c r="D38" s="2"/>
      <c r="E38" s="2"/>
      <c r="F38" s="2"/>
      <c r="G38" s="2"/>
      <c r="H38" s="5"/>
      <c r="I38" s="5"/>
      <c r="J38" s="5"/>
      <c r="K38" s="5"/>
      <c r="L38" s="19"/>
      <c r="M38" s="27"/>
      <c r="N38" s="33"/>
    </row>
    <row r="39" spans="1:14">
      <c r="H39" s="4">
        <v>4552632071000</v>
      </c>
      <c r="I39" s="4">
        <v>4705711828362</v>
      </c>
      <c r="J39" s="4">
        <v>3549268887417</v>
      </c>
      <c r="K39" s="4">
        <v>3165083201454</v>
      </c>
      <c r="N39" s="28"/>
    </row>
    <row r="40" spans="1:14">
      <c r="H40" s="4">
        <f>+H37-H39</f>
        <v>0</v>
      </c>
      <c r="I40" s="4">
        <f t="shared" ref="I40:K40" si="22">+I37-I39</f>
        <v>0</v>
      </c>
      <c r="J40" s="4">
        <f t="shared" si="22"/>
        <v>0</v>
      </c>
      <c r="K40" s="4">
        <f t="shared" si="22"/>
        <v>0</v>
      </c>
      <c r="N40" s="28"/>
    </row>
    <row r="44" spans="1:14">
      <c r="H44" s="3"/>
      <c r="I44" s="3"/>
      <c r="J44" s="3"/>
      <c r="K44" s="3"/>
    </row>
  </sheetData>
  <autoFilter ref="A4:Q40" xr:uid="{99718F6E-4456-41FA-8667-9487DAE85EC4}">
    <filterColumn colId="1" showButton="0"/>
    <filterColumn colId="2" showButton="0"/>
    <filterColumn colId="3" showButton="0"/>
    <filterColumn colId="4" showButton="0"/>
  </autoFilter>
  <mergeCells count="37">
    <mergeCell ref="B29:F29"/>
    <mergeCell ref="B4:G4"/>
    <mergeCell ref="B36:F36"/>
    <mergeCell ref="B37:F37"/>
    <mergeCell ref="B33:F33"/>
    <mergeCell ref="B34:F34"/>
    <mergeCell ref="B35:F35"/>
    <mergeCell ref="B30:F30"/>
    <mergeCell ref="B31:F31"/>
    <mergeCell ref="B32:F32"/>
    <mergeCell ref="B26:F26"/>
    <mergeCell ref="B27:F27"/>
    <mergeCell ref="B28:F28"/>
    <mergeCell ref="B23:F23"/>
    <mergeCell ref="B24:F24"/>
    <mergeCell ref="B25:F25"/>
    <mergeCell ref="B20:F20"/>
    <mergeCell ref="B21:F21"/>
    <mergeCell ref="B22:F22"/>
    <mergeCell ref="B17:F17"/>
    <mergeCell ref="B18:F18"/>
    <mergeCell ref="B19:F19"/>
    <mergeCell ref="B15:F15"/>
    <mergeCell ref="B16:F16"/>
    <mergeCell ref="B11:F11"/>
    <mergeCell ref="B12:F12"/>
    <mergeCell ref="B13:F13"/>
    <mergeCell ref="B10:F10"/>
    <mergeCell ref="B5:F5"/>
    <mergeCell ref="B6:F6"/>
    <mergeCell ref="B7:F7"/>
    <mergeCell ref="B14:F14"/>
    <mergeCell ref="B3:F3"/>
    <mergeCell ref="C1:N1"/>
    <mergeCell ref="B2:N2"/>
    <mergeCell ref="B8:F8"/>
    <mergeCell ref="B9:F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Laura Regina, Suarez Lopez</dc:creator>
  <cp:keywords/>
  <dc:description/>
  <cp:lastModifiedBy>Laura Regina, Suarez Lopez</cp:lastModifiedBy>
  <cp:revision/>
  <dcterms:created xsi:type="dcterms:W3CDTF">2025-12-05T19:50:31Z</dcterms:created>
  <dcterms:modified xsi:type="dcterms:W3CDTF">2025-12-11T16:34:49Z</dcterms:modified>
  <cp:category/>
  <cp:contentStatus/>
</cp:coreProperties>
</file>